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Чибисова - Личное представление" guid="{36218FDC-D91E-4014-BC51-4C3A814596BD}" mergeInterval="0" personalView="1" maximized="1" windowWidth="1675" windowHeight="789" activeSheetId="5"/>
    <customWorkbookView name="Medrano - Личное представление" guid="{16AB5A85-9E32-4760-9C7C-C472E54D5189}" mergeInterval="0" personalView="1" maximized="1" windowWidth="1378" windowHeight="714" activeSheetId="2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<sst xmlns="http://schemas.openxmlformats.org/spreadsheetml/2006/main" count="27206" uniqueCount="803">
  <si>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</si>
  <si>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</si>
  <si>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</si>
  <si>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</si>
  <si>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</si>
  <si>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</si>
  <si>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</si>
  <si>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</si>
  <si>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</si>
  <si>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</si>
  <si>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</si>
  <si>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</si>
  <si>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</si>
  <si>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</si>
  <si>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</si>
  <si>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</si>
  <si>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</si>
  <si>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</si>
  <si>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</si>
  <si>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</si>
  <si>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</si>
  <si>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</si>
  <si>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</si>
  <si>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</si>
  <si>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</si>
  <si>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</si>
  <si>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</si>
  <si>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</si>
  <si>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</si>
  <si>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</si>
  <si>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</si>
  <si>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</si>
  <si>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</si>
  <si>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</si>
  <si>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</si>
  <si>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</si>
  <si>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</si>
  <si>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</si>
  <si>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</si>
  <si>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</si>
  <si>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</si>
  <si>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</si>
  <si>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</si>
  <si>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</si>
  <si>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</si>
  <si>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</si>
  <si>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</si>
  <si>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</si>
  <si>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</si>
  <si>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</si>
  <si>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</si>
  <si>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</si>
  <si>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</si>
  <si>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</si>
  <si>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</si>
  <si>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</si>
  <si>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</si>
  <si>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</si>
  <si>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</si>
  <si>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</si>
  <si>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</si>
  <si>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</si>
  <si>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</si>
  <si>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</si>
  <si>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</si>
  <si>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</si>
  <si>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</si>
  <si>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</si>
  <si>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</si>
  <si>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</si>
  <si>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</si>
  <si>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</si>
  <si>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</si>
  <si>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</si>
  <si>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</si>
  <si>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</si>
  <si>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</si>
  <si>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</si>
  <si>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</si>
  <si>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</si>
  <si>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</si>
  <si>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</si>
  <si>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</si>
  <si>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</si>
  <si>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</si>
  <si>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</si>
  <si>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</si>
  <si>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</si>
  <si>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</si>
  <si>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</si>
  <si>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</si>
  <si>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</si>
  <si>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</si>
  <si>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</si>
  <si>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</si>
  <si>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</si>
  <si>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</si>
  <si>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</si>
  <si>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</si>
  <si>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</si>
  <si>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</si>
  <si>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</si>
  <si>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</si>
  <si>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</si>
  <si>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</si>
  <si>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</si>
  <si>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</si>
  <si>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</si>
  <si>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</si>
  <si>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</si>
  <si>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</si>
  <si>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</si>
  <si>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</si>
  <si>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</si>
  <si>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</si>
  <si>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</si>
  <si>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</si>
  <si>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</si>
  <si>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</si>
  <si>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</si>
  <si>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</si>
  <si>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</si>
  <si>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</si>
  <si>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</si>
  <si>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</si>
  <si>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</si>
  <si>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</si>
  <si>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</si>
  <si>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</si>
  <si>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</si>
  <si>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</si>
  <si>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</si>
  <si>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</si>
  <si>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</si>
  <si>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</si>
  <si>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</si>
  <si>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</si>
  <si>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</si>
  <si>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</si>
  <si>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</si>
  <si>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</si>
  <si>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</si>
  <si>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</si>
  <si>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</si>
  <si>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</si>
  <si>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</si>
  <si>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</si>
  <si>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</si>
  <si>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</si>
  <si>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</si>
  <si>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</si>
  <si>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</si>
  <si>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</si>
  <si>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</si>
  <si>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</si>
  <si>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</si>
  <si>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</si>
  <si>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</si>
  <si>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</si>
  <si>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</si>
  <si>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</si>
  <si>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</si>
  <si>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</si>
  <si>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</si>
  <si>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</si>
  <si>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</si>
  <si>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</si>
  <si>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</si>
  <si>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</si>
  <si>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</si>
  <si>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</si>
  <si>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</si>
  <si>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</si>
  <si>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</si>
  <si>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</si>
  <si>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</si>
  <si>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</si>
  <si>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</si>
  <si>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</si>
  <si>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</si>
  <si>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</si>
  <si>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</si>
  <si>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</si>
  <si>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</si>
  <si>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</si>
  <si>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</si>
  <si>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</si>
  <si>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</si>
  <si>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</si>
  <si>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</si>
  <si>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</si>
  <si>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</si>
  <si>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</si>
  <si>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</si>
  <si>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</si>
  <si>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</si>
  <si>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</si>
  <si>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</si>
  <si>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</si>
  <si>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</si>
  <si>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</si>
  <si>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</si>
  <si>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</si>
  <si>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</si>
  <si>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</si>
  <si>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</si>
  <si>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</si>
  <si>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</si>
  <si>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</si>
  <si>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</si>
  <si>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</si>
  <si>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</si>
  <si>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</si>
  <si>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</si>
  <si>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</si>
  <si>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</si>
  <si>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</si>
  <si>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</si>
  <si>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</si>
  <si>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</si>
  <si>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</si>
  <si>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</si>
  <si>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</si>
  <si>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</si>
  <si>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</si>
  <si>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</si>
  <si>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</si>
  <si>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</si>
  <si>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</si>
  <si>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</si>
  <si>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</si>
  <si>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</si>
  <si>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</si>
  <si>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</si>
  <si>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</si>
  <si>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</si>
  <si>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</si>
  <si>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</si>
  <si>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</si>
  <si>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</si>
  <si>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</si>
  <si>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</si>
  <si>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</si>
  <si>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</si>
  <si>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</si>
  <si>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</si>
  <si>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</si>
  <si>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</si>
  <si>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</si>
  <si>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</si>
  <si>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</si>
  <si>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</si>
  <si>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</si>
  <si>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</si>
  <si>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</si>
  <si>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</si>
  <si>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</si>
  <si>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</si>
  <si>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</si>
  <si>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</si>
  <si>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</si>
  <si>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</si>
  <si>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</si>
  <si>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</si>
  <si>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</si>
  <si>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</si>
  <si>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</si>
  <si>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</si>
  <si>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</si>
  <si>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</si>
  <si>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</si>
  <si>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</si>
  <si>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</si>
  <si>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</si>
  <si>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</si>
  <si>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</si>
  <si>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</si>
  <si>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</si>
  <si>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</si>
  <si>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</si>
  <si>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</si>
  <si>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</si>
  <si>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</si>
  <si>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</si>
  <si>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</si>
  <si>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</si>
  <si>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</si>
  <si>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</si>
  <si>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</si>
  <si>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</si>
  <si>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</si>
  <si>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</si>
  <si>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</si>
  <si>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</si>
  <si>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</si>
  <si>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</si>
  <si>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</si>
  <si>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</si>
  <si>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</si>
  <si>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</si>
  <si>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</si>
  <si>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</si>
  <si>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</si>
  <si>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</si>
  <si>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</si>
  <si>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</si>
  <si>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</si>
  <si>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</si>
  <si>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</si>
  <si>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</si>
  <si>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</si>
  <si>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</si>
  <si>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</si>
  <si>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</si>
  <si>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</si>
  <si>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</si>
  <si>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</si>
  <si>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</si>
  <si>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</si>
  <si>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</si>
  <si>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</si>
  <si>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</si>
  <si>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</si>
  <si>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</si>
  <si>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</si>
  <si>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</si>
  <si>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</si>
  <si>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</si>
  <si>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</si>
  <si>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</si>
  <si>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</si>
  <si>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</si>
  <si>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</si>
  <si>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</si>
  <si>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</si>
  <si>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</si>
  <si>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</si>
  <si>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</si>
  <si>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</si>
  <si>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</si>
  <si>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</si>
  <si>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</si>
  <si>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</si>
  <si>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</si>
  <si>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</si>
  <si>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</si>
  <si>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</si>
  <si>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</si>
  <si>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</si>
  <si>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</si>
  <si>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</si>
  <si>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</si>
  <si>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</si>
  <si>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</si>
  <si>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</si>
  <si>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</si>
  <si>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</si>
  <si>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</si>
  <si>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</si>
  <si>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</si>
  <si>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</si>
  <si>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</si>
  <si>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</si>
  <si>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</si>
  <si>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</si>
  <si>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</si>
  <si>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</si>
  <si>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</si>
  <si>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</si>
  <si>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</si>
  <si>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</si>
  <si>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</si>
  <si>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</si>
  <si>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</si>
  <si>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</si>
  <si>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</si>
  <si>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</si>
  <si>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</si>
  <si>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</si>
  <si>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</si>
  <si>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</si>
  <si>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</si>
  <si>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</si>
  <si>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</si>
  <si>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</si>
  <si>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</si>
  <si>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</si>
  <si>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</si>
  <si>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</si>
  <si>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</si>
  <si>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</si>
  <si>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</si>
  <si>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</si>
  <si>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</si>
  <si>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</si>
  <si>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</si>
  <si>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</si>
  <si>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</si>
  <si>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</si>
  <si>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</si>
  <si>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</si>
  <si>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</si>
  <si>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</si>
  <si>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</si>
  <si>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</si>
  <si>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</si>
  <si>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</si>
  <si>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</si>
  <si>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</si>
  <si>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</si>
  <si>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</si>
  <si>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</si>
  <si>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</si>
  <si>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</si>
  <si>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</si>
  <si>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</si>
  <si>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</si>
  <si>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</si>
  <si>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</si>
  <si>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</si>
  <si>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</si>
  <si>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</si>
  <si>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</si>
  <si>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</si>
  <si>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</si>
  <si>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</si>
  <si>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</si>
  <si>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</si>
  <si>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</si>
  <si>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</si>
  <si>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</si>
  <si>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</si>
  <si>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</si>
  <si>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</si>
  <si>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</si>
  <si>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</si>
  <si>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</si>
  <si>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</si>
  <si>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</si>
  <si>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</si>
  <si>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</si>
  <si>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</si>
  <si>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</si>
  <si>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</si>
  <si>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</si>
  <si>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</si>
  <si>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</si>
  <si>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</si>
  <si>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</si>
  <si>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</si>
  <si>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</si>
  <si>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</si>
  <si>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</si>
  <si>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</si>
  <si>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</si>
  <si>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</si>
  <si>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</si>
  <si>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</si>
  <si>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</si>
  <si>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</si>
  <si>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</si>
  <si>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</si>
  <si>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</si>
  <si>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</si>
  <si>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</si>
  <si>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</si>
  <si>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</si>
  <si>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</si>
  <si>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</si>
  <si>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</si>
  <si>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</si>
  <si>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</si>
  <si>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</si>
  <si>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</si>
  <si>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</si>
  <si>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</si>
  <si>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</si>
  <si>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</si>
  <si>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</si>
  <si>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</si>
  <si>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</si>
  <si>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</si>
  <si>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</si>
  <si>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</si>
  <si>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</si>
  <si>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</si>
  <si>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</si>
  <si>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</si>
  <si>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</si>
  <si>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</si>
  <si>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</si>
  <si>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</si>
  <si>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</si>
  <si>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</si>
  <si>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</si>
  <si>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</si>
  <si>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</si>
  <si>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</si>
  <si>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</si>
  <si>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</si>
  <si>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</si>
  <si>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</si>
  <si>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</si>
  <si>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</si>
  <si>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</si>
  <si>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</si>
  <si>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</si>
  <si>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</si>
  <si>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</si>
  <si>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</si>
  <si>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</si>
  <si>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</si>
  <si>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</si>
  <si>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</si>
  <si>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</si>
  <si>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</si>
  <si>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</si>
  <si>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</si>
  <si>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</si>
  <si>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</si>
  <si>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</si>
  <si>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</si>
  <si>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</si>
  <si>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</si>
  <si>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</si>
  <si>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</si>
  <si>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</si>
  <si>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</si>
  <si>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</si>
  <si>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</si>
  <si>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</si>
  <si>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</si>
  <si>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</si>
  <si>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</si>
  <si>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</si>
  <si>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</si>
  <si>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</si>
  <si>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</si>
  <si>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</si>
  <si>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</si>
  <si>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</si>
  <si>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</si>
  <si>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</si>
  <si>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</si>
  <si>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</si>
  <si>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</si>
  <si>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</si>
  <si>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</si>
  <si>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</si>
  <si>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</si>
  <si>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</si>
  <si>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</si>
  <si>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</si>
  <si>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</si>
  <si>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</si>
  <si>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</si>
  <si>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</si>
  <si>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</si>
  <si>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</si>
  <si>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</si>
  <si>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</si>
  <si>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</si>
  <si>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</si>
  <si>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</si>
  <si>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</si>
  <si>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</si>
  <si>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</si>
  <si>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</si>
  <si>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</si>
  <si>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</si>
  <si>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</si>
  <si>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</si>
  <si>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</si>
  <si>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</si>
  <si>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</si>
  <si>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</si>
  <si>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</si>
  <si>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</si>
  <si>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</si>
  <si>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</si>
  <si>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</si>
  <si>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</si>
  <si>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</si>
  <si>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</si>
  <si>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</si>
  <si>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</si>
  <si>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</si>
  <si>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</si>
  <si>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</si>
  <si>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</si>
  <si>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</si>
  <si>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</si>
  <si>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</si>
  <si>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</si>
  <si>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</si>
  <si>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</si>
  <si>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</si>
  <si>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</si>
  <si>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</si>
  <si>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</si>
  <si>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</si>
  <si>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</si>
  <si>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</si>
  <si>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</si>
  <si>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</si>
  <si>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</si>
  <si>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</si>
  <si>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</si>
  <si>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</si>
  <si>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</si>
  <si>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</si>
  <si>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</si>
  <si>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</si>
  <si>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</si>
  <si>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</si>
  <si>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</si>
  <si>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</si>
  <si>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</si>
  <si>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</si>
  <si>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</si>
  <si>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</si>
  <si>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</si>
  <si>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</si>
  <si>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</si>
  <si>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</si>
  <si>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</si>
  <si>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</si>
  <si>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</si>
  <si>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</si>
  <si>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</si>
  <si>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</si>
  <si>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</si>
  <si>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</si>
  <si>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</si>
  <si>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</si>
  <si>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</si>
  <si>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</si>
  <si>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</si>
  <si>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</si>
  <si>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</si>
  <si>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</si>
  <si>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</si>
  <si>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</si>
  <si>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</si>
  <si>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</si>
  <si>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</si>
  <si>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</si>
  <si>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</si>
  <si>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</si>
  <si>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</si>
  <si>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</si>
  <si>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</si>
  <si>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</si>
  <si>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</si>
  <si>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</si>
  <si>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</si>
  <si>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</si>
  <si>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</si>
  <si>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</si>
  <si>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</si>
  <si>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</si>
  <si>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</si>
  <si>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</si>
  <si>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</si>
  <si>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</si>
  <si>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</si>
  <si>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</si>
  <si>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</si>
  <si>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</si>
  <si>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</si>
  <si>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</si>
  <si>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</si>
  <si>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</si>
  <si>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</si>
  <si>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</si>
  <si>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</si>
  <si>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</si>
  <si>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</si>
  <si>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</si>
  <si>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</si>
  <si>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</si>
  <si>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</si>
  <si>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</si>
  <si>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</si>
  <si>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</si>
  <si>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</si>
  <si>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</si>
  <si>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</si>
  <si>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</si>
  <si>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</si>
  <si>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</si>
  <si>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</si>
  <si>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</si>
  <si>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</si>
  <si>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</si>
  <si>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</si>
  <si>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</si>
  <si>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</si>
  <si>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</si>
  <si>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</si>
  <si>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</si>
  <si>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</si>
  <si>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</si>
  <si>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</si>
  <si>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</si>
  <si>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</si>
  <si>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</si>
  <si>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</si>
  <si>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</si>
  <si>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</si>
  <si>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</si>
  <si>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</si>
  <si>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</si>
  <si>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</si>
  <si>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</si>
  <si>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</si>
  <si>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</si>
  <si>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</si>
  <si>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в течение года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</si>
  <si>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</si>
  <si>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</si>
  <si>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</si>
  <si>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</si>
  <si>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</si>
  <si>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</si>
  <si>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</si>
  <si>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</si>
  <si>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</si>
  <si>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</si>
  <si>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</si>
  <si>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</si>
  <si>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</si>
  <si>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 xml:space="preserve"> август</t>
  </si>
  <si>
    <t>май, сентябрь</t>
  </si>
  <si>
    <t xml:space="preserve"> ноябрь</t>
  </si>
  <si>
    <t xml:space="preserve"> апрель</t>
  </si>
  <si>
    <t>апрель, октябрь</t>
  </si>
  <si>
    <t xml:space="preserve"> сентябрь</t>
  </si>
  <si>
    <t xml:space="preserve"> февраль</t>
  </si>
  <si>
    <t xml:space="preserve"> октябрь</t>
  </si>
  <si>
    <t xml:space="preserve"> март</t>
  </si>
  <si>
    <t>март, август</t>
  </si>
  <si>
    <t xml:space="preserve"> июль</t>
  </si>
  <si>
    <t xml:space="preserve"> апрель апрель</t>
  </si>
  <si>
    <t xml:space="preserve"> июнь</t>
  </si>
  <si>
    <t xml:space="preserve"> декабрь</t>
  </si>
  <si>
    <t>февраль, июль</t>
  </si>
  <si>
    <t>март, апрель</t>
  </si>
  <si>
    <t>май, февраль</t>
  </si>
  <si>
    <t>апрель, март</t>
  </si>
  <si>
    <t>дек, фев, янв</t>
  </si>
  <si>
    <t>дек, ноя, окт, фев, янв</t>
  </si>
  <si>
    <t>дек, мар, ноя, окт, фев</t>
  </si>
  <si>
    <t>дек, мар, ноя, янв</t>
  </si>
  <si>
    <t>ноябрь, февраль</t>
  </si>
  <si>
    <t>март, февраль</t>
  </si>
  <si>
    <t>апрель, май</t>
  </si>
  <si>
    <t>№ 12 по ул. Лесная за 2016 год</t>
  </si>
  <si>
    <t>декабрь, февраль</t>
  </si>
  <si>
    <t>апрель, август</t>
  </si>
  <si>
    <t>сентябрь, декабрь</t>
  </si>
  <si>
    <t>октябрь, декабрь</t>
  </si>
  <si>
    <t>фев, мар, май</t>
  </si>
  <si>
    <t>июль, май</t>
  </si>
  <si>
    <t>апр, май, июл</t>
  </si>
  <si>
    <t xml:space="preserve"> январь</t>
  </si>
  <si>
    <t xml:space="preserve"> сентябрь сентябрь</t>
  </si>
  <si>
    <t>март, май</t>
  </si>
  <si>
    <t>мар, апр, июл, авг</t>
  </si>
  <si>
    <t xml:space="preserve"> март март</t>
  </si>
  <si>
    <t>март, октябрь</t>
  </si>
  <si>
    <t>фев, авг, дек</t>
  </si>
  <si>
    <t>48 | 1</t>
  </si>
  <si>
    <t>25 | 1</t>
  </si>
  <si>
    <t>19,2 | 24</t>
  </si>
  <si>
    <t>4,4 | 3</t>
  </si>
  <si>
    <t>401 | 1</t>
  </si>
  <si>
    <t>5 | 1</t>
  </si>
  <si>
    <t>181,2 | 249</t>
  </si>
  <si>
    <t>120,8 | 136</t>
  </si>
  <si>
    <t>181,2 | 24</t>
  </si>
  <si>
    <t>120,8 | 24</t>
  </si>
  <si>
    <t>117 | 1</t>
  </si>
  <si>
    <t>302 | 2</t>
  </si>
  <si>
    <t>939 | 28</t>
  </si>
  <si>
    <t>469,5 | 22</t>
  </si>
  <si>
    <t>0,16902 | 6</t>
  </si>
  <si>
    <t>9,39 | 40</t>
  </si>
  <si>
    <t>9,39 | 10</t>
  </si>
  <si>
    <t>9,39 | 12</t>
  </si>
  <si>
    <t>939 | 32</t>
  </si>
  <si>
    <t>469,5 | 8</t>
  </si>
  <si>
    <t>7,2 | 1</t>
  </si>
  <si>
    <t>161 | 2</t>
  </si>
  <si>
    <t>4 | 122</t>
  </si>
  <si>
    <t>84 | 24</t>
  </si>
  <si>
    <t>939 | 74</t>
  </si>
  <si>
    <t>84 | 23</t>
  </si>
  <si>
    <t>4 | 127</t>
  </si>
  <si>
    <t>2126 | 77</t>
  </si>
  <si>
    <t>2126 | 2</t>
  </si>
  <si>
    <t>авг, июл, июн</t>
  </si>
  <si>
    <t>август, июнь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</si>
</sst>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7" formatCode="#,##0.00&quot;р.&quot;"/>
    <numFmt numFmtId="168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7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7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7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7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7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7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7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7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7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9" t="s">
        <v>103</v>
      </c>
      <c r="B1" s="129"/>
      <c r="C1" s="129"/>
      <c r="D1" s="129"/>
      <c r="E1" s="129"/>
    </row>
    <row r="2" spans="1:5" x14ac:dyDescent="0.25">
      <c r="A2" s="130" t="s">
        <v>104</v>
      </c>
      <c r="B2" s="130"/>
      <c r="C2" s="130"/>
      <c r="D2" s="130"/>
      <c r="E2" s="130"/>
    </row>
    <row r="3" spans="1:5" x14ac:dyDescent="0.25">
      <c r="A3" s="130" t="s">
        <v>757</v>
      </c>
      <c r="B3" s="130"/>
      <c r="C3" s="130"/>
      <c r="D3" s="130"/>
      <c r="E3" s="130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42865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728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729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215248.63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1111179.9099999999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1148561.19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1148561.19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1148561.19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174970.83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1070564.52</v>
      </c>
      <c r="G28" s="18">
        <f>и_ср_начисл-и_ср_стоимость_факт</f>
        <v>40615.389999999898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559645.49000000011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417262.56000000006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692.97390628235314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1237113.96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1319160.51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180589.95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1639901.9600000002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1639901.9600000002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4863.3944146557396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51642.96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51838.96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18421.84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51642.96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51642.96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3490.7713209749463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617686.98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652448.21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80416.44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648206.76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648206.76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8415.4046822080672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594548.41999999993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619927.56999999995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137834.32999999999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594548.41999999993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594548.41999999993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27" t="s">
        <v>283</v>
      </c>
      <c r="B86" s="127"/>
      <c r="C86" s="127"/>
      <c r="D86" s="127"/>
      <c r="E86" s="127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27" t="s">
        <v>289</v>
      </c>
      <c r="B91" s="127"/>
      <c r="C91" s="127"/>
      <c r="D91" s="127"/>
      <c r="E91" s="127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1"/>
    </customSheetView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1:E1"/>
    <mergeCell ref="A26:E26"/>
    <mergeCell ref="A29:E29"/>
    <mergeCell ref="D27:E27"/>
    <mergeCell ref="A2:E2"/>
    <mergeCell ref="A3:E3"/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zoomScale="90" zoomScaleNormal="90" workbookViewId="0">
      <selection activeCell="B413" sqref="B413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757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customHeight="1" collapsed="1" x14ac:dyDescent="0.2">
      <c r="A6" s="108" t="s">
        <v>629</v>
      </c>
      <c r="B6" s="109"/>
      <c r="C6" s="40"/>
      <c r="D6" s="40"/>
      <c r="E6" s="41">
        <v>172949.0146729869</v>
      </c>
      <c r="F6" s="40"/>
      <c r="I6" s="27">
        <f>E6/1.18</f>
        <v>146566.96158727704</v>
      </c>
      <c r="J6" s="29">
        <f>[1]сумма!$Q$6</f>
        <v>12959.079134999998</v>
      </c>
      <c r="K6" s="29">
        <f>J6-I6</f>
        <v>-133607.88245227703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>
        <v>356.67787276421524</v>
      </c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>
        <v>0.31440000000000001</v>
      </c>
      <c r="E8" s="48">
        <v>356.67787276421524</v>
      </c>
      <c r="F8" s="49" t="s">
        <v>733</v>
      </c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>
        <v>169.70118595351661</v>
      </c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>
        <v>1</v>
      </c>
      <c r="E21" s="48">
        <v>169.70118595351661</v>
      </c>
      <c r="F21" s="49" t="s">
        <v>738</v>
      </c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>
        <v>2190.2938900326048</v>
      </c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>
        <v>15.3552</v>
      </c>
      <c r="E25" s="48">
        <v>1901.4768821388564</v>
      </c>
      <c r="F25" s="49" t="s">
        <v>736</v>
      </c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>
        <v>0.16</v>
      </c>
      <c r="E28" s="48">
        <v>288.81700789374833</v>
      </c>
      <c r="F28" s="49" t="s">
        <v>740</v>
      </c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collapsed="1" x14ac:dyDescent="0.2">
      <c r="A36" s="42" t="s">
        <v>681</v>
      </c>
      <c r="B36" s="43"/>
      <c r="C36" s="43"/>
      <c r="D36" s="43"/>
      <c r="E36" s="51">
        <v>3282.3899261673068</v>
      </c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/>
      <c r="E37" s="35"/>
      <c r="F37" s="33"/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>
        <v>2.4</v>
      </c>
      <c r="E39" s="48">
        <v>3282.3899261673068</v>
      </c>
      <c r="F39" s="49" t="s">
        <v>743</v>
      </c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>
        <v>4417.6325376342074</v>
      </c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>
        <v>2.282</v>
      </c>
      <c r="E43" s="48">
        <v>2099.2101031211505</v>
      </c>
      <c r="F43" s="49" t="s">
        <v>733</v>
      </c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>
        <v>15.53</v>
      </c>
      <c r="E44" s="48">
        <v>1318.1417597561881</v>
      </c>
      <c r="F44" s="49" t="s">
        <v>741</v>
      </c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>
        <v>16</v>
      </c>
      <c r="E45" s="48">
        <v>785.74784226824795</v>
      </c>
      <c r="F45" s="49" t="s">
        <v>740</v>
      </c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/>
      <c r="E47" s="56"/>
      <c r="F47" s="49"/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>
        <v>2</v>
      </c>
      <c r="E50" s="56">
        <v>86.26989111611843</v>
      </c>
      <c r="F50" s="49" t="s">
        <v>758</v>
      </c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>
        <v>3</v>
      </c>
      <c r="E54" s="48">
        <v>128.26294137250207</v>
      </c>
      <c r="F54" s="49" t="s">
        <v>759</v>
      </c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724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>
        <v>227.45836988245614</v>
      </c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>
        <v>1</v>
      </c>
      <c r="E86" s="35">
        <v>227.45836988245614</v>
      </c>
      <c r="F86" s="33" t="s">
        <v>740</v>
      </c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>
        <v>392.75219868207108</v>
      </c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720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>
        <v>37.5</v>
      </c>
      <c r="E91" s="35">
        <v>392.75219868207108</v>
      </c>
      <c r="F91" s="33" t="s">
        <v>740</v>
      </c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/>
      <c r="E96" s="35"/>
      <c r="F96" s="33"/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>
        <v>1901.656237421842</v>
      </c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>
        <v>15.3552</v>
      </c>
      <c r="E101" s="35">
        <v>1901.656237421842</v>
      </c>
      <c r="F101" s="33" t="s">
        <v>736</v>
      </c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>
        <v>91510.76033288271</v>
      </c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>
        <v>0.5484</v>
      </c>
      <c r="E106" s="56">
        <v>580.72849226994322</v>
      </c>
      <c r="F106" s="49" t="s">
        <v>741</v>
      </c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>
        <v>1</v>
      </c>
      <c r="E107" s="56">
        <v>85271.576498961134</v>
      </c>
      <c r="F107" s="49" t="s">
        <v>740</v>
      </c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>
        <v>1</v>
      </c>
      <c r="E108" s="48">
        <v>4987.0567753229807</v>
      </c>
      <c r="F108" s="49" t="s">
        <v>740</v>
      </c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>
        <v>2</v>
      </c>
      <c r="E110" s="35">
        <v>671.39856632864394</v>
      </c>
      <c r="F110" s="72" t="s">
        <v>745</v>
      </c>
    </row>
    <row r="111" spans="1:6" ht="15" hidden="1" customHeight="1" outlineLevel="2" x14ac:dyDescent="0.2">
      <c r="A111" s="68"/>
      <c r="B111" s="33" t="s">
        <v>719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>
        <v>62717.6153192231</v>
      </c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>
        <v>0.5484</v>
      </c>
      <c r="E120" s="56">
        <v>589.87561170221352</v>
      </c>
      <c r="F120" s="49" t="s">
        <v>741</v>
      </c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>
        <v>1</v>
      </c>
      <c r="E122" s="56">
        <v>229.12210365034247</v>
      </c>
      <c r="F122" s="49" t="s">
        <v>730</v>
      </c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>
        <v>1</v>
      </c>
      <c r="E124" s="48">
        <v>940.02464819103147</v>
      </c>
      <c r="F124" s="49" t="s">
        <v>740</v>
      </c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>
        <v>1</v>
      </c>
      <c r="E126" s="48">
        <v>2836.7392177997208</v>
      </c>
      <c r="F126" s="49" t="s">
        <v>740</v>
      </c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>
        <v>1</v>
      </c>
      <c r="E127" s="48">
        <v>46.113097328397849</v>
      </c>
      <c r="F127" s="49" t="s">
        <v>742</v>
      </c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/>
      <c r="E130" s="48"/>
      <c r="F130" s="49"/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/>
      <c r="E138" s="48"/>
      <c r="F138" s="49"/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>
        <v>1</v>
      </c>
      <c r="E142" s="48">
        <v>27.237676665098572</v>
      </c>
      <c r="F142" s="49" t="s">
        <v>732</v>
      </c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>
        <v>2</v>
      </c>
      <c r="E143" s="48">
        <v>53.996189052007132</v>
      </c>
      <c r="F143" s="49" t="s">
        <v>742</v>
      </c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>
        <v>2</v>
      </c>
      <c r="E147" s="48">
        <v>184.05738065463481</v>
      </c>
      <c r="F147" s="49" t="s">
        <v>760</v>
      </c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>
        <v>4</v>
      </c>
      <c r="E148" s="48">
        <v>154.89122238644467</v>
      </c>
      <c r="F148" s="49" t="s">
        <v>735</v>
      </c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>
        <v>4</v>
      </c>
      <c r="E149" s="48">
        <v>42581.335584576715</v>
      </c>
      <c r="F149" s="49" t="s">
        <v>745</v>
      </c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>
        <v>62</v>
      </c>
      <c r="E150" s="48">
        <v>3180.1389773311666</v>
      </c>
      <c r="F150" s="49" t="s">
        <v>761</v>
      </c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>
        <v>60</v>
      </c>
      <c r="E153" s="48">
        <v>2776.9578464674883</v>
      </c>
      <c r="F153" s="49" t="s">
        <v>739</v>
      </c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/>
      <c r="E157" s="48"/>
      <c r="F157" s="49"/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/>
      <c r="E158" s="48"/>
      <c r="F158" s="49"/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>
        <v>3</v>
      </c>
      <c r="E161" s="48">
        <v>4776.8823086784078</v>
      </c>
      <c r="F161" s="49" t="s">
        <v>735</v>
      </c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>
        <v>16</v>
      </c>
      <c r="E162" s="48">
        <v>3261.129585150763</v>
      </c>
      <c r="F162" s="49" t="s">
        <v>739</v>
      </c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>
        <v>5</v>
      </c>
      <c r="E163" s="48">
        <v>242.29720742834763</v>
      </c>
      <c r="F163" s="49" t="s">
        <v>762</v>
      </c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>
        <v>4.5599999999999996</v>
      </c>
      <c r="E164" s="48">
        <v>836.81666216032136</v>
      </c>
      <c r="F164" s="49" t="s">
        <v>735</v>
      </c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>
        <v>5782.0768023427936</v>
      </c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/>
      <c r="E172" s="48"/>
      <c r="F172" s="49"/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>
        <v>1</v>
      </c>
      <c r="E173" s="48">
        <v>613.44289588653351</v>
      </c>
      <c r="F173" s="49" t="s">
        <v>730</v>
      </c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>
        <v>1</v>
      </c>
      <c r="E174" s="48">
        <v>2595.3997704592975</v>
      </c>
      <c r="F174" s="49" t="s">
        <v>730</v>
      </c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>
        <v>4.8</v>
      </c>
      <c r="E175" s="48">
        <v>368.94540454700496</v>
      </c>
      <c r="F175" s="49" t="s">
        <v>730</v>
      </c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>
        <v>0.65</v>
      </c>
      <c r="E176" s="48">
        <v>690.76053316006164</v>
      </c>
      <c r="F176" s="49" t="s">
        <v>744</v>
      </c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>
        <v>6.3000000000000007</v>
      </c>
      <c r="E180" s="48">
        <v>715.55275796033106</v>
      </c>
      <c r="F180" s="49" t="s">
        <v>763</v>
      </c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>
        <v>1</v>
      </c>
      <c r="E183" s="48">
        <v>232.39598484358268</v>
      </c>
      <c r="F183" s="49" t="s">
        <v>735</v>
      </c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722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>
        <v>1</v>
      </c>
      <c r="E191" s="48">
        <v>145.31804407448314</v>
      </c>
      <c r="F191" s="49" t="s">
        <v>735</v>
      </c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>
        <v>4.1769999999999996</v>
      </c>
      <c r="E194" s="48">
        <v>420.26141141149952</v>
      </c>
      <c r="F194" s="49" t="s">
        <v>764</v>
      </c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123675.19582205631</v>
      </c>
      <c r="F197" s="75"/>
      <c r="I197" s="27">
        <f>E197/1.18</f>
        <v>104809.48798479349</v>
      </c>
      <c r="J197" s="29">
        <f>[1]сумма!$Q$11</f>
        <v>31082.599499999997</v>
      </c>
      <c r="K197" s="29">
        <f>J197-I197</f>
        <v>-73726.888484793497</v>
      </c>
    </row>
    <row r="198" spans="1:11" ht="15" hidden="1" customHeight="1" outlineLevel="1" collapsed="1" x14ac:dyDescent="0.2">
      <c r="A198" s="66" t="s">
        <v>640</v>
      </c>
      <c r="B198" s="64"/>
      <c r="C198" s="76"/>
      <c r="D198" s="47"/>
      <c r="E198" s="63">
        <v>123675.19582205631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>
        <v>3.2904</v>
      </c>
      <c r="E199" s="35">
        <v>12970.758839185748</v>
      </c>
      <c r="F199" s="49" t="s">
        <v>718</v>
      </c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>
        <v>5.9160000000000004</v>
      </c>
      <c r="E200" s="35">
        <v>9326.8334258220202</v>
      </c>
      <c r="F200" s="49" t="s">
        <v>718</v>
      </c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>
        <v>0</v>
      </c>
      <c r="E201" s="35">
        <v>3647.8997424805584</v>
      </c>
      <c r="F201" s="49" t="s">
        <v>718</v>
      </c>
      <c r="I201" s="27">
        <f>E201/1.01330668353499/1.18</f>
        <v>3050.8438461538462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>
        <v>14.38</v>
      </c>
      <c r="E202" s="35">
        <v>369.13708642228806</v>
      </c>
      <c r="F202" s="49" t="s">
        <v>730</v>
      </c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>
        <v>14.38</v>
      </c>
      <c r="E203" s="35">
        <v>8134.2044930992188</v>
      </c>
      <c r="F203" s="49" t="s">
        <v>737</v>
      </c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/>
      <c r="E207" s="35"/>
      <c r="F207" s="49"/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/>
      <c r="E209" s="35"/>
      <c r="F209" s="49"/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14.38</v>
      </c>
      <c r="E210" s="35">
        <v>18299.392339671831</v>
      </c>
      <c r="F210" s="49" t="s">
        <v>730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130.29</v>
      </c>
      <c r="E211" s="35">
        <v>46794.93121827631</v>
      </c>
      <c r="F211" s="49" t="s">
        <v>742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>
        <v>4</v>
      </c>
      <c r="E212" s="35">
        <v>4222.5343277747661</v>
      </c>
      <c r="F212" s="49" t="s">
        <v>737</v>
      </c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>
        <v>5</v>
      </c>
      <c r="E215" s="35">
        <v>1038.5149165626267</v>
      </c>
      <c r="F215" s="49" t="s">
        <v>737</v>
      </c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>
        <v>6</v>
      </c>
      <c r="E217" s="35">
        <v>3405.6752103454091</v>
      </c>
      <c r="F217" s="49" t="s">
        <v>766</v>
      </c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>
        <v>4</v>
      </c>
      <c r="E223" s="35">
        <v>11086.834065706136</v>
      </c>
      <c r="F223" s="49" t="s">
        <v>742</v>
      </c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>
        <v>1</v>
      </c>
      <c r="E227" s="35">
        <v>4378.4801567094046</v>
      </c>
      <c r="F227" s="49" t="s">
        <v>740</v>
      </c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/>
      <c r="E228" s="35"/>
      <c r="F228" s="49"/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1" ht="15" customHeight="1" collapsed="1" x14ac:dyDescent="0.2">
      <c r="A232" s="39" t="s">
        <v>642</v>
      </c>
      <c r="B232" s="78"/>
      <c r="C232" s="78"/>
      <c r="D232" s="55"/>
      <c r="E232" s="71">
        <v>2478.8471760172456</v>
      </c>
      <c r="F232" s="33"/>
      <c r="I232" s="27">
        <f>E232/1.18</f>
        <v>2100.7179457773268</v>
      </c>
      <c r="J232" s="29">
        <f>[1]сумма!$M$13</f>
        <v>4000.8600000000006</v>
      </c>
      <c r="K232" s="29">
        <f>J232-I232</f>
        <v>1900.1420542226738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>
        <v>2478.8471760172456</v>
      </c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/>
      <c r="E238" s="35"/>
      <c r="F238" s="49"/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>
        <v>4</v>
      </c>
      <c r="E240" s="35">
        <v>73.284568627954229</v>
      </c>
      <c r="F240" s="33" t="s">
        <v>740</v>
      </c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721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>
        <v>2</v>
      </c>
      <c r="E243" s="35">
        <v>2330.2333885353</v>
      </c>
      <c r="F243" s="33" t="s">
        <v>742</v>
      </c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/>
      <c r="E250" s="35"/>
      <c r="F250" s="33"/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/>
      <c r="E252" s="35"/>
      <c r="F252" s="33"/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/>
      <c r="E253" s="35"/>
      <c r="F253" s="33"/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>
        <v>1</v>
      </c>
      <c r="E257" s="35">
        <v>75.329218853991151</v>
      </c>
      <c r="F257" s="33" t="s">
        <v>739</v>
      </c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/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customHeight="1" collapsed="1" x14ac:dyDescent="0.2">
      <c r="A266" s="39" t="s">
        <v>645</v>
      </c>
      <c r="B266" s="83"/>
      <c r="C266" s="79"/>
      <c r="D266" s="34"/>
      <c r="E266" s="38">
        <v>45534.314650809225</v>
      </c>
      <c r="F266" s="75"/>
      <c r="I266" s="27">
        <f>E266/1.18</f>
        <v>38588.402246448495</v>
      </c>
      <c r="J266" s="29">
        <f>[1]сумма!$Q$15</f>
        <v>14033.079052204816</v>
      </c>
      <c r="K266" s="29">
        <f>J266-I266</f>
        <v>-24555.32319424368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>
        <v>45534.314650809225</v>
      </c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>
        <v>0.98599999999999999</v>
      </c>
      <c r="E268" s="35">
        <v>3033.7228695898066</v>
      </c>
      <c r="F268" s="33" t="s">
        <v>746</v>
      </c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>
        <v>0.4</v>
      </c>
      <c r="E269" s="35">
        <v>1384.8140969514029</v>
      </c>
      <c r="F269" s="33" t="s">
        <v>746</v>
      </c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/>
      <c r="E270" s="35"/>
      <c r="F270" s="33"/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>
        <v>2</v>
      </c>
      <c r="E271" s="35">
        <v>367.60810635907882</v>
      </c>
      <c r="F271" s="33" t="s">
        <v>747</v>
      </c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>
        <v>2</v>
      </c>
      <c r="E273" s="35">
        <v>158.12971451834039</v>
      </c>
      <c r="F273" s="33" t="s">
        <v>743</v>
      </c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>
        <v>3</v>
      </c>
      <c r="E274" s="35">
        <v>167.47854696093586</v>
      </c>
      <c r="F274" s="33" t="s">
        <v>732</v>
      </c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>
        <v>2</v>
      </c>
      <c r="E276" s="35">
        <v>28.69262515340537</v>
      </c>
      <c r="F276" s="33" t="s">
        <v>739</v>
      </c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>
        <v>2</v>
      </c>
      <c r="E278" s="35">
        <v>2273.1608135795414</v>
      </c>
      <c r="F278" s="33" t="s">
        <v>742</v>
      </c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/>
      <c r="E279" s="35"/>
      <c r="F279" s="33"/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>
        <v>20</v>
      </c>
      <c r="E282" s="35">
        <v>23618.548523050813</v>
      </c>
      <c r="F282" s="33" t="s">
        <v>734</v>
      </c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>
        <v>2</v>
      </c>
      <c r="E284" s="35">
        <v>970.56671863924339</v>
      </c>
      <c r="F284" s="33" t="s">
        <v>767</v>
      </c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>
        <v>1</v>
      </c>
      <c r="E285" s="35">
        <v>44.515981237049054</v>
      </c>
      <c r="F285" s="33" t="s">
        <v>765</v>
      </c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>
        <v>13</v>
      </c>
      <c r="E286" s="35">
        <v>1625.5571898586013</v>
      </c>
      <c r="F286" s="33" t="s">
        <v>745</v>
      </c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>
        <v>12</v>
      </c>
      <c r="E288" s="35">
        <v>307.34078696330027</v>
      </c>
      <c r="F288" s="33" t="s">
        <v>768</v>
      </c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/>
      <c r="E290" s="35"/>
      <c r="F290" s="33"/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>
        <v>8</v>
      </c>
      <c r="E293" s="35">
        <v>858.39579107762961</v>
      </c>
      <c r="F293" s="33" t="s">
        <v>740</v>
      </c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/>
      <c r="E296" s="35"/>
      <c r="F296" s="33"/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/>
      <c r="E298" s="35"/>
      <c r="F298" s="33"/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>
        <v>16</v>
      </c>
      <c r="E299" s="35">
        <v>476.6575893174948</v>
      </c>
      <c r="F299" s="33" t="s">
        <v>769</v>
      </c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>
        <v>1</v>
      </c>
      <c r="E304" s="35">
        <v>67.389758327157793</v>
      </c>
      <c r="F304" s="33" t="s">
        <v>740</v>
      </c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/>
      <c r="E308" s="35"/>
      <c r="F308" s="33"/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>
        <v>2</v>
      </c>
      <c r="E309" s="35">
        <v>549.05115474019533</v>
      </c>
      <c r="F309" s="33" t="s">
        <v>744</v>
      </c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>
        <v>1</v>
      </c>
      <c r="E310" s="35">
        <v>109.34693752694429</v>
      </c>
      <c r="F310" s="33" t="s">
        <v>740</v>
      </c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>
        <v>3</v>
      </c>
      <c r="E312" s="35">
        <v>243.32974160264294</v>
      </c>
      <c r="F312" s="33" t="s">
        <v>740</v>
      </c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/>
      <c r="E313" s="35"/>
      <c r="F313" s="33"/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>
        <v>1</v>
      </c>
      <c r="E319" s="35">
        <v>333.37323068394545</v>
      </c>
      <c r="F319" s="33" t="s">
        <v>740</v>
      </c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>
        <v>1</v>
      </c>
      <c r="E320" s="35">
        <v>588.60581667302426</v>
      </c>
      <c r="F320" s="33" t="s">
        <v>730</v>
      </c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>
        <v>62</v>
      </c>
      <c r="E321" s="35">
        <v>4061.171452390151</v>
      </c>
      <c r="F321" s="33" t="s">
        <v>734</v>
      </c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>
        <v>2</v>
      </c>
      <c r="E322" s="35">
        <v>262.35134233637945</v>
      </c>
      <c r="F322" s="33" t="s">
        <v>770</v>
      </c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/>
      <c r="E325" s="35"/>
      <c r="F325" s="33"/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/>
      <c r="E328" s="35"/>
      <c r="F328" s="33"/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>
        <v>3</v>
      </c>
      <c r="E329" s="35">
        <v>279.29842374204986</v>
      </c>
      <c r="F329" s="33" t="s">
        <v>771</v>
      </c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723</v>
      </c>
      <c r="C331" s="50" t="s">
        <v>1</v>
      </c>
      <c r="D331" s="34">
        <v>1</v>
      </c>
      <c r="E331" s="35">
        <v>185.80161078167069</v>
      </c>
      <c r="F331" s="33" t="s">
        <v>737</v>
      </c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/>
      <c r="E333" s="35"/>
      <c r="F333" s="33"/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/>
      <c r="E334" s="35"/>
      <c r="F334" s="33"/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>
        <v>75</v>
      </c>
      <c r="E335" s="35">
        <v>3539.4058287484199</v>
      </c>
      <c r="F335" s="33" t="s">
        <v>718</v>
      </c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/>
      <c r="E336" s="35"/>
      <c r="F336" s="33"/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/>
      <c r="E337" s="35"/>
      <c r="F337" s="33"/>
    </row>
    <row r="338" spans="1:11" ht="15" customHeight="1" collapsed="1" x14ac:dyDescent="0.2">
      <c r="A338" s="39" t="s">
        <v>647</v>
      </c>
      <c r="B338" s="81"/>
      <c r="C338" s="74"/>
      <c r="D338" s="34"/>
      <c r="E338" s="38">
        <v>171939.31270181967</v>
      </c>
      <c r="F338" s="75"/>
      <c r="I338" s="27">
        <f>E338/1.18</f>
        <v>145711.28195069465</v>
      </c>
      <c r="J338" s="29">
        <f>[1]сумма!$Q$17</f>
        <v>27117.06</v>
      </c>
      <c r="K338" s="29">
        <f>J338-I338</f>
        <v>-118594.22195069466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>
        <v>171939.31270181967</v>
      </c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725</v>
      </c>
      <c r="D340" s="47" t="s">
        <v>772</v>
      </c>
      <c r="E340" s="84">
        <v>245.14280078484546</v>
      </c>
      <c r="F340" s="49" t="s">
        <v>744</v>
      </c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725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725</v>
      </c>
      <c r="D342" s="47" t="s">
        <v>773</v>
      </c>
      <c r="E342" s="48">
        <v>159.37510446108698</v>
      </c>
      <c r="F342" s="49" t="s">
        <v>735</v>
      </c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725</v>
      </c>
      <c r="D343" s="86" t="s">
        <v>774</v>
      </c>
      <c r="E343" s="84">
        <v>1928.6432290017565</v>
      </c>
      <c r="F343" s="49" t="s">
        <v>718</v>
      </c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725</v>
      </c>
      <c r="D344" s="86"/>
      <c r="E344" s="84"/>
      <c r="F344" s="49"/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725</v>
      </c>
      <c r="D345" s="86" t="s">
        <v>775</v>
      </c>
      <c r="E345" s="84">
        <v>31.554572786616291</v>
      </c>
      <c r="F345" s="49" t="s">
        <v>748</v>
      </c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725</v>
      </c>
      <c r="D346" s="47" t="s">
        <v>776</v>
      </c>
      <c r="E346" s="48">
        <v>1360.3619933710202</v>
      </c>
      <c r="F346" s="49" t="s">
        <v>730</v>
      </c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725</v>
      </c>
      <c r="D347" s="47" t="s">
        <v>777</v>
      </c>
      <c r="E347" s="48">
        <v>15.795221921606718</v>
      </c>
      <c r="F347" s="49" t="s">
        <v>735</v>
      </c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725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725</v>
      </c>
      <c r="D349" s="47" t="s">
        <v>778</v>
      </c>
      <c r="E349" s="48">
        <v>102348.75743925759</v>
      </c>
      <c r="F349" s="49" t="s">
        <v>718</v>
      </c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725</v>
      </c>
      <c r="D350" s="47" t="s">
        <v>779</v>
      </c>
      <c r="E350" s="48">
        <v>28412.292142744685</v>
      </c>
      <c r="F350" s="49" t="s">
        <v>718</v>
      </c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725</v>
      </c>
      <c r="D351" s="47" t="s">
        <v>780</v>
      </c>
      <c r="E351" s="48">
        <v>22543.452486924562</v>
      </c>
      <c r="F351" s="49" t="s">
        <v>718</v>
      </c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725</v>
      </c>
      <c r="D352" s="47" t="s">
        <v>781</v>
      </c>
      <c r="E352" s="48">
        <v>12134.532767793255</v>
      </c>
      <c r="F352" s="49" t="s">
        <v>718</v>
      </c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725</v>
      </c>
      <c r="D353" s="86" t="s">
        <v>782</v>
      </c>
      <c r="E353" s="84">
        <v>1340.8242245444453</v>
      </c>
      <c r="F353" s="49" t="s">
        <v>739</v>
      </c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725</v>
      </c>
      <c r="D354" s="47" t="s">
        <v>783</v>
      </c>
      <c r="E354" s="48">
        <v>1418.5807182281762</v>
      </c>
      <c r="F354" s="49" t="s">
        <v>749</v>
      </c>
    </row>
    <row r="355" spans="1:11" ht="15" customHeight="1" collapsed="1" x14ac:dyDescent="0.2">
      <c r="A355" s="39" t="s">
        <v>649</v>
      </c>
      <c r="B355" s="87"/>
      <c r="C355" s="54"/>
      <c r="D355" s="47"/>
      <c r="E355" s="63">
        <v>168558.44860642959</v>
      </c>
      <c r="F355" s="75"/>
      <c r="I355" s="27">
        <f>E355/1.18</f>
        <v>142846.14288680474</v>
      </c>
      <c r="J355" s="29">
        <f>[1]сумма!$Q$19</f>
        <v>27334.060541112922</v>
      </c>
      <c r="K355" s="29">
        <f>J355-I355</f>
        <v>-115512.08234569182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>
        <v>74346.462985928185</v>
      </c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726</v>
      </c>
      <c r="D357" s="88"/>
      <c r="E357" s="89"/>
      <c r="F357" s="49"/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725</v>
      </c>
      <c r="D358" s="90" t="s">
        <v>784</v>
      </c>
      <c r="E358" s="89">
        <v>13877.746548225536</v>
      </c>
      <c r="F358" s="49" t="s">
        <v>751</v>
      </c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725</v>
      </c>
      <c r="D359" s="88" t="s">
        <v>785</v>
      </c>
      <c r="E359" s="89">
        <v>23854.69504679523</v>
      </c>
      <c r="F359" s="49" t="s">
        <v>751</v>
      </c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727</v>
      </c>
      <c r="D360" s="88" t="s">
        <v>786</v>
      </c>
      <c r="E360" s="89">
        <v>179.57050932527602</v>
      </c>
      <c r="F360" s="49" t="s">
        <v>718</v>
      </c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725</v>
      </c>
      <c r="D361" s="88" t="s">
        <v>787</v>
      </c>
      <c r="E361" s="89">
        <v>367.1317767817124</v>
      </c>
      <c r="F361" s="49" t="s">
        <v>718</v>
      </c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725</v>
      </c>
      <c r="D362" s="88" t="s">
        <v>788</v>
      </c>
      <c r="E362" s="89">
        <v>621.57366871521845</v>
      </c>
      <c r="F362" s="49" t="s">
        <v>750</v>
      </c>
    </row>
    <row r="363" spans="1:11" hidden="1" outlineLevel="2" x14ac:dyDescent="0.2">
      <c r="A363" s="68"/>
      <c r="B363" s="33" t="s">
        <v>698</v>
      </c>
      <c r="C363" s="77" t="s">
        <v>725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725</v>
      </c>
      <c r="D364" s="88" t="s">
        <v>789</v>
      </c>
      <c r="E364" s="89">
        <v>1795.4420388377148</v>
      </c>
      <c r="F364" s="49" t="s">
        <v>752</v>
      </c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725</v>
      </c>
      <c r="D365" s="88" t="s">
        <v>790</v>
      </c>
      <c r="E365" s="89">
        <v>9051.2839260616656</v>
      </c>
      <c r="F365" s="49" t="s">
        <v>753</v>
      </c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725</v>
      </c>
      <c r="D366" s="88" t="s">
        <v>791</v>
      </c>
      <c r="E366" s="89">
        <v>8737.5197940064936</v>
      </c>
      <c r="F366" s="49" t="s">
        <v>754</v>
      </c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727</v>
      </c>
      <c r="D367" s="88" t="s">
        <v>792</v>
      </c>
      <c r="E367" s="89">
        <v>632.5262979962115</v>
      </c>
      <c r="F367" s="49" t="s">
        <v>740</v>
      </c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727</v>
      </c>
      <c r="D368" s="88" t="s">
        <v>792</v>
      </c>
      <c r="E368" s="89">
        <v>923.63187930085701</v>
      </c>
      <c r="F368" s="49" t="s">
        <v>740</v>
      </c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725</v>
      </c>
      <c r="D369" s="88" t="s">
        <v>793</v>
      </c>
      <c r="E369" s="89">
        <v>2615.6935330256183</v>
      </c>
      <c r="F369" s="49" t="s">
        <v>755</v>
      </c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726</v>
      </c>
      <c r="D370" s="90" t="s">
        <v>794</v>
      </c>
      <c r="E370" s="89">
        <v>4286.101025584574</v>
      </c>
      <c r="F370" s="49" t="s">
        <v>718</v>
      </c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725</v>
      </c>
      <c r="D371" s="88" t="s">
        <v>795</v>
      </c>
      <c r="E371" s="89">
        <v>6296.984630344703</v>
      </c>
      <c r="F371" s="49" t="s">
        <v>718</v>
      </c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726</v>
      </c>
      <c r="D372" s="88"/>
      <c r="E372" s="89"/>
      <c r="F372" s="49"/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>
        <v>6.3000000000000007</v>
      </c>
      <c r="E373" s="89">
        <v>1106.5623109273986</v>
      </c>
      <c r="F373" s="49" t="s">
        <v>718</v>
      </c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>
        <v>94211.985620501378</v>
      </c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725</v>
      </c>
      <c r="D375" s="92" t="s">
        <v>796</v>
      </c>
      <c r="E375" s="93">
        <v>20516.391035639117</v>
      </c>
      <c r="F375" s="49" t="s">
        <v>718</v>
      </c>
    </row>
    <row r="376" spans="1:6" s="12" customFormat="1" ht="15" hidden="1" customHeight="1" outlineLevel="2" x14ac:dyDescent="0.25">
      <c r="A376" s="91"/>
      <c r="B376" s="33" t="s">
        <v>404</v>
      </c>
      <c r="C376" s="77" t="s">
        <v>725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725</v>
      </c>
      <c r="D377" s="94" t="s">
        <v>797</v>
      </c>
      <c r="E377" s="95">
        <v>1088.184372930798</v>
      </c>
      <c r="F377" s="49" t="s">
        <v>718</v>
      </c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726</v>
      </c>
      <c r="D378" s="94" t="s">
        <v>798</v>
      </c>
      <c r="E378" s="95">
        <v>4414.6509354098525</v>
      </c>
      <c r="F378" s="49" t="s">
        <v>718</v>
      </c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725</v>
      </c>
      <c r="D379" s="94" t="s">
        <v>799</v>
      </c>
      <c r="E379" s="95">
        <v>46478.247603101197</v>
      </c>
      <c r="F379" s="49" t="s">
        <v>718</v>
      </c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725</v>
      </c>
      <c r="D380" s="94" t="s">
        <v>800</v>
      </c>
      <c r="E380" s="95">
        <v>16272.940696348545</v>
      </c>
      <c r="F380" s="49" t="s">
        <v>756</v>
      </c>
    </row>
    <row r="381" spans="1:6" ht="15" hidden="1" customHeight="1" outlineLevel="2" x14ac:dyDescent="0.2">
      <c r="A381" s="91"/>
      <c r="B381" s="33" t="s">
        <v>403</v>
      </c>
      <c r="C381" s="77" t="s">
        <v>725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725</v>
      </c>
      <c r="D382" s="94" t="s">
        <v>800</v>
      </c>
      <c r="E382" s="95">
        <v>2895.1564113541958</v>
      </c>
      <c r="F382" s="49" t="s">
        <v>801</v>
      </c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725</v>
      </c>
      <c r="D383" s="94" t="s">
        <v>800</v>
      </c>
      <c r="E383" s="95">
        <v>1490.5261007431707</v>
      </c>
      <c r="F383" s="49" t="s">
        <v>802</v>
      </c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726</v>
      </c>
      <c r="D384" s="94"/>
      <c r="E384" s="95"/>
      <c r="F384" s="49"/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>
        <v>6.1</v>
      </c>
      <c r="E385" s="95">
        <v>1055.8884649745073</v>
      </c>
      <c r="F385" s="49" t="s">
        <v>718</v>
      </c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81030.402667988776</v>
      </c>
      <c r="F386" s="75"/>
      <c r="I386" s="27">
        <f>E386/1.18</f>
        <v>68669.832769482018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81030.402667988776</v>
      </c>
      <c r="F387" s="49" t="s">
        <v>731</v>
      </c>
    </row>
    <row r="388" spans="1:11" s="13" customFormat="1" ht="15" customHeight="1" collapsed="1" x14ac:dyDescent="0.25">
      <c r="A388" s="39" t="s">
        <v>653</v>
      </c>
      <c r="B388" s="53"/>
      <c r="C388" s="53"/>
      <c r="D388" s="47"/>
      <c r="E388" s="63">
        <v>46231.406905637428</v>
      </c>
      <c r="F388" s="75"/>
      <c r="I388" s="27">
        <f>E388/1.18</f>
        <v>39179.158394607992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>
        <v>0</v>
      </c>
      <c r="E389" s="48">
        <v>46231.406905637428</v>
      </c>
      <c r="F389" s="49" t="s">
        <v>731</v>
      </c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258167.38370073991</v>
      </c>
      <c r="F390" s="75"/>
      <c r="I390" s="27">
        <f>E390/1.18</f>
        <v>218785.91839045758</v>
      </c>
      <c r="J390" s="27">
        <f>SUM(I6:I390)</f>
        <v>910308.74800249725</v>
      </c>
      <c r="K390" s="27">
        <f>J390*1.01330668353499*1.18</f>
        <v>1088457.8873489331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258167.38370073991</v>
      </c>
      <c r="F391" s="49" t="s">
        <v>731</v>
      </c>
      <c r="I391" s="27">
        <f>E6+E197+E232+E266+E338+E355+E386+E388+E390</f>
        <v>1070564.326904485</v>
      </c>
      <c r="J391" s="27">
        <f>I391-K391</f>
        <v>731400.55066576321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1"/>
    </customSheetView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2017-05-18T02:14:52Z</dcterms:modified>
</cp:coreProperties>
</file>